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fazh\Downloads\Portfolio Projects\Excel\"/>
    </mc:Choice>
  </mc:AlternateContent>
  <xr:revisionPtr revIDLastSave="0" documentId="8_{CC3B873E-76FA-4AE4-A0A8-3A8CD7842A7B}" xr6:coauthVersionLast="47" xr6:coauthVersionMax="47" xr10:uidLastSave="{00000000-0000-0000-0000-000000000000}"/>
  <bookViews>
    <workbookView xWindow="-108" yWindow="-108" windowWidth="23256" windowHeight="12456" activeTab="2" xr2:uid="{A7932AF8-220C-AD45-84A0-37C744945D28}"/>
  </bookViews>
  <sheets>
    <sheet name="Goal Seek" sheetId="1" r:id="rId1"/>
    <sheet name="Sensitivity" sheetId="4" r:id="rId2"/>
    <sheet name="Scenario" sheetId="3" r:id="rId3"/>
  </sheets>
  <definedNames>
    <definedName name="solver_adj" localSheetId="0" hidden="1">'Goal Seek'!$C$5:$C$6</definedName>
    <definedName name="solver_cvg" localSheetId="0" hidden="1">0.0001</definedName>
    <definedName name="solver_drv" localSheetId="0" hidden="1">1</definedName>
    <definedName name="solver_eng" localSheetId="0" hidden="1">1</definedName>
    <definedName name="solver_est" localSheetId="0" hidden="1">1</definedName>
    <definedName name="solver_itr" localSheetId="0" hidden="1">2147483647</definedName>
    <definedName name="solver_lhs1" localSheetId="0" hidden="1">'Goal Seek'!$C$5</definedName>
    <definedName name="solver_lhs2" localSheetId="0" hidden="1">'Goal Seek'!$C$6</definedName>
    <definedName name="solver_mip" localSheetId="0" hidden="1">2147483647</definedName>
    <definedName name="solver_mni" localSheetId="0" hidden="1">30</definedName>
    <definedName name="solver_mrt" localSheetId="0" hidden="1">0.075</definedName>
    <definedName name="solver_msl" localSheetId="0" hidden="1">2</definedName>
    <definedName name="solver_neg" localSheetId="0" hidden="1">1</definedName>
    <definedName name="solver_nod" localSheetId="0" hidden="1">2147483647</definedName>
    <definedName name="solver_num" localSheetId="0" hidden="1">2</definedName>
    <definedName name="solver_nwt" localSheetId="0" hidden="1">1</definedName>
    <definedName name="solver_opt" localSheetId="0" hidden="1">'Goal Seek'!$F$11</definedName>
    <definedName name="solver_pre" localSheetId="0" hidden="1">0.000001</definedName>
    <definedName name="solver_rbv" localSheetId="0" hidden="1">1</definedName>
    <definedName name="solver_rel1" localSheetId="0" hidden="1">1</definedName>
    <definedName name="solver_rel2" localSheetId="0" hidden="1">1</definedName>
    <definedName name="solver_rhs1" localSheetId="0" hidden="1">25000</definedName>
    <definedName name="solver_rhs2" localSheetId="0" hidden="1">9.99</definedName>
    <definedName name="solver_rlx" localSheetId="0" hidden="1">2</definedName>
    <definedName name="solver_rsd" localSheetId="0" hidden="1">0</definedName>
    <definedName name="solver_scl" localSheetId="0" hidden="1">1</definedName>
    <definedName name="solver_sho" localSheetId="0" hidden="1">2</definedName>
    <definedName name="solver_ssz" localSheetId="0" hidden="1">100</definedName>
    <definedName name="solver_tim" localSheetId="0" hidden="1">2147483647</definedName>
    <definedName name="solver_tol" localSheetId="0" hidden="1">0.01</definedName>
    <definedName name="solver_typ" localSheetId="0" hidden="1">3</definedName>
    <definedName name="solver_val" localSheetId="0" hidden="1">100000</definedName>
    <definedName name="solver_ver" localSheetId="0" hidden="1">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5" i="3" l="1"/>
  <c r="E5" i="3"/>
  <c r="D4" i="3"/>
  <c r="E4" i="3"/>
  <c r="C5" i="3"/>
  <c r="C4" i="3"/>
  <c r="C6" i="3" s="1"/>
  <c r="E3" i="3"/>
  <c r="D3" i="3"/>
  <c r="N4" i="4"/>
  <c r="M4" i="4"/>
  <c r="J4" i="4"/>
  <c r="K4" i="4"/>
  <c r="I9" i="4"/>
  <c r="I8" i="4"/>
  <c r="I5" i="4"/>
  <c r="I6" i="4"/>
  <c r="F8" i="1"/>
  <c r="F6" i="1"/>
  <c r="F5" i="1"/>
  <c r="F5" i="4"/>
  <c r="F7" i="4" s="1"/>
  <c r="F6" i="4"/>
  <c r="F8" i="4"/>
  <c r="E6" i="3" l="1"/>
  <c r="D6" i="3"/>
  <c r="F9" i="4"/>
  <c r="F10" i="4" s="1"/>
  <c r="F11" i="4" s="1"/>
  <c r="I4" i="4" s="1"/>
  <c r="F7" i="1"/>
  <c r="F9" i="1" s="1"/>
  <c r="F10" i="1" s="1"/>
  <c r="F11" i="1" s="1"/>
</calcChain>
</file>

<file path=xl/sharedStrings.xml><?xml version="1.0" encoding="utf-8"?>
<sst xmlns="http://schemas.openxmlformats.org/spreadsheetml/2006/main" count="51" uniqueCount="32">
  <si>
    <t>Scenario Analysis</t>
  </si>
  <si>
    <t>Goal Seek</t>
  </si>
  <si>
    <t>Sensitivity Analysis</t>
  </si>
  <si>
    <t>Gross Profit</t>
  </si>
  <si>
    <t>$ in actual figures</t>
  </si>
  <si>
    <t>COGS</t>
  </si>
  <si>
    <t>Income Statement</t>
  </si>
  <si>
    <t>Revenue</t>
  </si>
  <si>
    <t>Taxes</t>
  </si>
  <si>
    <t>Revenues</t>
  </si>
  <si>
    <t>Net Income (Loss)</t>
  </si>
  <si>
    <t>Revenue Scenarios</t>
  </si>
  <si>
    <t>Costs</t>
  </si>
  <si>
    <t>Cost Scenarios</t>
  </si>
  <si>
    <t>1. Best Case</t>
  </si>
  <si>
    <t>2. Base Case</t>
  </si>
  <si>
    <t>3. Worst Case</t>
  </si>
  <si>
    <t>Quantity Sold</t>
  </si>
  <si>
    <t>Price per Unit</t>
  </si>
  <si>
    <t>Assumptions</t>
  </si>
  <si>
    <t>Price per unit</t>
  </si>
  <si>
    <t>Cost per unit</t>
  </si>
  <si>
    <t>Units sold</t>
  </si>
  <si>
    <t>SG&amp;A</t>
  </si>
  <si>
    <t>Tax rate</t>
  </si>
  <si>
    <t>Earnings Before Tax</t>
  </si>
  <si>
    <t>Price &amp; Quantity Sensitivity</t>
  </si>
  <si>
    <t>Constraint</t>
  </si>
  <si>
    <t>Net Income</t>
  </si>
  <si>
    <t>Units Sold</t>
  </si>
  <si>
    <t>Price</t>
  </si>
  <si>
    <t>Choose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</si>
</sst>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6">
    <numFmt numFmtId="43" formatCode="_(* #,##0.00_);_(* \(#,##0.00\);_(* &quot;-&quot;??_);_(@_)"/>
    <numFmt numFmtId="164" formatCode="_-* #,##0.00_-;\-* #,##0.00_-;_-* &quot;-&quot;??_-;_-@_-"/>
    <numFmt numFmtId="165" formatCode="_(* #,##0_);_(* \(#,##0\);_(* &quot;-&quot;??_);_(@_)"/>
    <numFmt numFmtId="166" formatCode="yyyy\E"/>
    <numFmt numFmtId="168" formatCode="_-* #,##0\ _€_-;\-* #,##0\ _€_-;_-* &quot;-&quot;?\ _€_-;_-@_-"/>
    <numFmt numFmtId="171" formatCode="yyyy"/>
  </numFmts>
  <fonts count="5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rgb="FF0432FF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293D68"/>
        <bgColor indexed="64"/>
      </patternFill>
    </fill>
    <fill>
      <patternFill patternType="solid">
        <fgColor theme="9" tint="0.39997558519241921"/>
        <bgColor indexed="64"/>
      </patternFill>
    </fill>
  </fills>
  <borders count="6">
    <border>
      <left/>
      <right/>
      <top/>
      <bottom/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/>
      <right style="thin">
        <color theme="1"/>
      </right>
      <top/>
      <bottom/>
      <diagonal/>
    </border>
    <border>
      <left/>
      <right/>
      <top/>
      <bottom style="thin">
        <color theme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8">
    <xf numFmtId="0" fontId="0" fillId="0" borderId="0" xfId="0"/>
    <xf numFmtId="0" fontId="3" fillId="0" borderId="0" xfId="0" applyFont="1"/>
    <xf numFmtId="0" fontId="0" fillId="0" borderId="0" xfId="0" applyAlignment="1">
      <alignment horizontal="left" indent="1"/>
    </xf>
    <xf numFmtId="165" fontId="0" fillId="0" borderId="0" xfId="1" applyNumberFormat="1" applyFont="1"/>
    <xf numFmtId="0" fontId="0" fillId="2" borderId="0" xfId="0" applyFill="1"/>
    <xf numFmtId="0" fontId="0" fillId="2" borderId="0" xfId="0" applyFill="1" applyAlignment="1">
      <alignment horizontal="left" indent="1"/>
    </xf>
    <xf numFmtId="166" fontId="0" fillId="2" borderId="0" xfId="0" applyNumberFormat="1" applyFill="1"/>
    <xf numFmtId="0" fontId="3" fillId="3" borderId="1" xfId="0" applyFont="1" applyFill="1" applyBorder="1"/>
    <xf numFmtId="165" fontId="3" fillId="3" borderId="1" xfId="1" applyNumberFormat="1" applyFont="1" applyFill="1" applyBorder="1"/>
    <xf numFmtId="0" fontId="2" fillId="4" borderId="0" xfId="0" applyFont="1" applyFill="1" applyAlignment="1">
      <alignment horizontal="left"/>
    </xf>
    <xf numFmtId="0" fontId="3" fillId="2" borderId="0" xfId="0" applyFont="1" applyFill="1"/>
    <xf numFmtId="165" fontId="4" fillId="2" borderId="0" xfId="1" applyNumberFormat="1" applyFont="1" applyFill="1"/>
    <xf numFmtId="0" fontId="4" fillId="2" borderId="0" xfId="0" applyFont="1" applyFill="1"/>
    <xf numFmtId="9" fontId="4" fillId="0" borderId="0" xfId="0" applyNumberFormat="1" applyFont="1"/>
    <xf numFmtId="165" fontId="0" fillId="0" borderId="0" xfId="1" applyNumberFormat="1" applyFont="1" applyAlignment="1">
      <alignment horizontal="right"/>
    </xf>
    <xf numFmtId="0" fontId="3" fillId="0" borderId="2" xfId="0" applyFont="1" applyBorder="1"/>
    <xf numFmtId="165" fontId="3" fillId="0" borderId="2" xfId="1" applyNumberFormat="1" applyFont="1" applyBorder="1"/>
    <xf numFmtId="165" fontId="4" fillId="0" borderId="0" xfId="1" applyNumberFormat="1" applyFont="1"/>
    <xf numFmtId="43" fontId="4" fillId="0" borderId="0" xfId="1" applyNumberFormat="1" applyFont="1"/>
    <xf numFmtId="168" fontId="0" fillId="0" borderId="0" xfId="0" applyNumberFormat="1"/>
    <xf numFmtId="0" fontId="2" fillId="4" borderId="0" xfId="0" applyFont="1" applyFill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3" xfId="0" applyFont="1" applyBorder="1" applyAlignment="1">
      <alignment horizontal="right" vertical="center" textRotation="90"/>
    </xf>
    <xf numFmtId="165" fontId="0" fillId="0" borderId="0" xfId="0" applyNumberFormat="1"/>
    <xf numFmtId="0" fontId="0" fillId="5" borderId="0" xfId="0" applyFill="1"/>
    <xf numFmtId="171" fontId="2" fillId="4" borderId="0" xfId="0" applyNumberFormat="1" applyFont="1" applyFill="1"/>
    <xf numFmtId="165" fontId="3" fillId="3" borderId="2" xfId="1" applyNumberFormat="1" applyFont="1" applyFill="1" applyBorder="1"/>
    <xf numFmtId="0" fontId="0" fillId="0" borderId="5" xfId="0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2" defaultTableStyle="TableStyleMedium2" defaultPivotStyle="PivotStyleLight16">
    <tableStyle name="Index" pivot="0" table="0" count="0" xr9:uid="{E27A25CC-EDA6-40E8-BB4D-BFF432A0B93D}"/>
    <tableStyle name="Slicer Style 1" pivot="0" table="0" count="0" xr9:uid="{BD7E01C3-BCCA-4DDC-876D-CC6B63981563}"/>
  </tableStyles>
  <colors>
    <mruColors>
      <color rgb="FF293D68"/>
      <color rgb="FFFFFF99"/>
      <color rgb="FF0432FF"/>
      <color rgb="FF406CF9"/>
    </mruColors>
  </colors>
  <extLst>
    <ext xmlns:x14="http://schemas.microsoft.com/office/spreadsheetml/2009/9/main" uri="{EB79DEF2-80B8-43e5-95BD-54CBDDF9020C}">
      <x14:slicerStyles defaultSlicerStyle="SlicerStyleLight1">
        <x14:slicerStyle name="Index"/>
        <x14:slicerStyle name="Slicer Style 1"/>
      </x14:slicerStyles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3F46EB-28BD-D045-9096-3A32CA66F4F4}">
  <dimension ref="B2:F14"/>
  <sheetViews>
    <sheetView showGridLines="0" zoomScale="150" zoomScaleNormal="150" workbookViewId="0">
      <selection activeCell="F11" sqref="F11"/>
    </sheetView>
  </sheetViews>
  <sheetFormatPr defaultColWidth="11" defaultRowHeight="15.6" x14ac:dyDescent="0.3"/>
  <cols>
    <col min="1" max="1" width="10.8984375" customWidth="1"/>
    <col min="2" max="2" width="18.59765625" customWidth="1"/>
    <col min="4" max="4" width="6" customWidth="1"/>
    <col min="5" max="5" width="17.59765625" bestFit="1" customWidth="1"/>
  </cols>
  <sheetData>
    <row r="2" spans="2:6" s="1" customFormat="1" x14ac:dyDescent="0.3">
      <c r="B2" s="20" t="s">
        <v>1</v>
      </c>
      <c r="C2" s="20"/>
      <c r="D2" s="20"/>
      <c r="E2" s="20"/>
      <c r="F2" s="20"/>
    </row>
    <row r="4" spans="2:6" x14ac:dyDescent="0.3">
      <c r="B4" s="20" t="s">
        <v>19</v>
      </c>
      <c r="C4" s="20"/>
      <c r="E4" s="20" t="s">
        <v>6</v>
      </c>
      <c r="F4" s="20"/>
    </row>
    <row r="5" spans="2:6" x14ac:dyDescent="0.3">
      <c r="B5" t="s">
        <v>22</v>
      </c>
      <c r="C5" s="17">
        <v>25000</v>
      </c>
      <c r="D5" s="17"/>
      <c r="E5" t="s">
        <v>7</v>
      </c>
      <c r="F5" s="3">
        <f>C5*C6</f>
        <v>205332.27848101413</v>
      </c>
    </row>
    <row r="6" spans="2:6" x14ac:dyDescent="0.3">
      <c r="B6" t="s">
        <v>20</v>
      </c>
      <c r="C6" s="18">
        <v>8.2132911392405656</v>
      </c>
      <c r="D6" s="18"/>
      <c r="E6" t="s">
        <v>5</v>
      </c>
      <c r="F6" s="3">
        <f>C5*C7</f>
        <v>68750</v>
      </c>
    </row>
    <row r="7" spans="2:6" x14ac:dyDescent="0.3">
      <c r="B7" t="s">
        <v>21</v>
      </c>
      <c r="C7" s="18">
        <v>2.75</v>
      </c>
      <c r="D7" s="18"/>
      <c r="E7" s="15" t="s">
        <v>3</v>
      </c>
      <c r="F7" s="16">
        <f>F5-F6</f>
        <v>136582.27848101413</v>
      </c>
    </row>
    <row r="8" spans="2:6" x14ac:dyDescent="0.3">
      <c r="B8" t="s">
        <v>23</v>
      </c>
      <c r="C8" s="17">
        <v>10000</v>
      </c>
      <c r="D8" s="17"/>
      <c r="E8" t="s">
        <v>23</v>
      </c>
      <c r="F8" s="3">
        <f>C8</f>
        <v>10000</v>
      </c>
    </row>
    <row r="9" spans="2:6" x14ac:dyDescent="0.3">
      <c r="B9" t="s">
        <v>24</v>
      </c>
      <c r="C9" s="13">
        <v>0.21</v>
      </c>
      <c r="D9" s="13"/>
      <c r="E9" s="15" t="s">
        <v>25</v>
      </c>
      <c r="F9" s="16">
        <f>F7-F8</f>
        <v>126582.27848101413</v>
      </c>
    </row>
    <row r="10" spans="2:6" x14ac:dyDescent="0.3">
      <c r="B10" s="2"/>
      <c r="C10" s="18"/>
      <c r="E10" t="s">
        <v>8</v>
      </c>
      <c r="F10" s="14">
        <f>F9*-C9</f>
        <v>-26582.278481012967</v>
      </c>
    </row>
    <row r="11" spans="2:6" x14ac:dyDescent="0.3">
      <c r="B11" s="20" t="s">
        <v>27</v>
      </c>
      <c r="C11" s="20"/>
      <c r="E11" s="7" t="s">
        <v>10</v>
      </c>
      <c r="F11" s="8">
        <f>F9+F10</f>
        <v>100000.00000000116</v>
      </c>
    </row>
    <row r="12" spans="2:6" x14ac:dyDescent="0.3">
      <c r="B12" t="s">
        <v>28</v>
      </c>
      <c r="C12">
        <v>100000</v>
      </c>
    </row>
    <row r="13" spans="2:6" x14ac:dyDescent="0.3">
      <c r="B13" t="s">
        <v>29</v>
      </c>
      <c r="C13">
        <v>25000</v>
      </c>
    </row>
    <row r="14" spans="2:6" x14ac:dyDescent="0.3">
      <c r="B14" t="s">
        <v>30</v>
      </c>
      <c r="C14">
        <v>9.99</v>
      </c>
    </row>
  </sheetData>
  <mergeCells count="4">
    <mergeCell ref="B4:C4"/>
    <mergeCell ref="B2:F2"/>
    <mergeCell ref="E4:F4"/>
    <mergeCell ref="B11:C1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08553E-0EF1-A14C-A178-DFC48A688122}">
  <dimension ref="B2:N11"/>
  <sheetViews>
    <sheetView showGridLines="0" zoomScale="110" zoomScaleNormal="110" workbookViewId="0">
      <selection activeCell="I14" sqref="I14"/>
    </sheetView>
  </sheetViews>
  <sheetFormatPr defaultColWidth="11" defaultRowHeight="15.6" x14ac:dyDescent="0.3"/>
  <cols>
    <col min="2" max="2" width="16.3984375" customWidth="1"/>
    <col min="3" max="3" width="8" bestFit="1" customWidth="1"/>
    <col min="4" max="4" width="4.59765625" customWidth="1"/>
    <col min="5" max="5" width="17" customWidth="1"/>
    <col min="6" max="6" width="9" bestFit="1" customWidth="1"/>
    <col min="7" max="7" width="8.8984375" customWidth="1"/>
    <col min="8" max="8" width="4.5" customWidth="1"/>
    <col min="9" max="9" width="8.59765625" bestFit="1" customWidth="1"/>
  </cols>
  <sheetData>
    <row r="2" spans="2:14" x14ac:dyDescent="0.3">
      <c r="B2" s="20" t="s">
        <v>2</v>
      </c>
      <c r="C2" s="20"/>
      <c r="D2" s="20"/>
      <c r="E2" s="20"/>
      <c r="F2" s="20"/>
      <c r="H2" s="20" t="s">
        <v>26</v>
      </c>
      <c r="I2" s="20"/>
      <c r="J2" s="20"/>
      <c r="K2" s="20"/>
      <c r="L2" s="20"/>
      <c r="M2" s="20"/>
      <c r="N2" s="20"/>
    </row>
    <row r="3" spans="2:14" x14ac:dyDescent="0.3">
      <c r="J3" s="21" t="s">
        <v>17</v>
      </c>
      <c r="K3" s="21"/>
      <c r="L3" s="21"/>
      <c r="M3" s="21"/>
      <c r="N3" s="21"/>
    </row>
    <row r="4" spans="2:14" x14ac:dyDescent="0.3">
      <c r="B4" s="20" t="s">
        <v>19</v>
      </c>
      <c r="C4" s="20"/>
      <c r="E4" s="20" t="s">
        <v>6</v>
      </c>
      <c r="F4" s="20"/>
      <c r="I4" s="23">
        <f>F11</f>
        <v>100000.00000000124</v>
      </c>
      <c r="J4">
        <f>K4-5000</f>
        <v>15000</v>
      </c>
      <c r="K4">
        <f>L4-5000</f>
        <v>20000</v>
      </c>
      <c r="L4">
        <v>25000</v>
      </c>
      <c r="M4">
        <f>L4+5000</f>
        <v>30000</v>
      </c>
      <c r="N4">
        <f>M4+5000</f>
        <v>35000</v>
      </c>
    </row>
    <row r="5" spans="2:14" x14ac:dyDescent="0.3">
      <c r="B5" t="s">
        <v>22</v>
      </c>
      <c r="C5" s="17">
        <v>25000</v>
      </c>
      <c r="E5" t="s">
        <v>7</v>
      </c>
      <c r="F5" s="3">
        <f>C5*C6</f>
        <v>205332.27848101422</v>
      </c>
      <c r="H5" s="22" t="s">
        <v>18</v>
      </c>
      <c r="I5">
        <f>I6-1</f>
        <v>6</v>
      </c>
      <c r="J5">
        <f t="dataTable" ref="J5:N9" dt2D="1" dtr="1" r1="C5" r2="C6"/>
        <v>30612.5</v>
      </c>
      <c r="K5">
        <v>43450</v>
      </c>
      <c r="L5">
        <v>56287.5</v>
      </c>
      <c r="M5">
        <v>69125</v>
      </c>
      <c r="N5">
        <v>81962.5</v>
      </c>
    </row>
    <row r="6" spans="2:14" x14ac:dyDescent="0.3">
      <c r="B6" t="s">
        <v>20</v>
      </c>
      <c r="C6" s="18">
        <v>8.2132911392405692</v>
      </c>
      <c r="E6" t="s">
        <v>5</v>
      </c>
      <c r="F6" s="3">
        <f>-C5*C7</f>
        <v>-68750</v>
      </c>
      <c r="H6" s="22"/>
      <c r="I6">
        <f>I7-1</f>
        <v>7</v>
      </c>
      <c r="J6">
        <v>42462.5</v>
      </c>
      <c r="K6" s="24">
        <v>59250</v>
      </c>
      <c r="L6" s="24">
        <v>76037.5</v>
      </c>
      <c r="M6" s="24">
        <v>92825</v>
      </c>
      <c r="N6">
        <v>109612.5</v>
      </c>
    </row>
    <row r="7" spans="2:14" ht="15.9" customHeight="1" x14ac:dyDescent="0.3">
      <c r="B7" t="s">
        <v>21</v>
      </c>
      <c r="C7" s="18">
        <v>2.75</v>
      </c>
      <c r="E7" s="15" t="s">
        <v>3</v>
      </c>
      <c r="F7" s="16">
        <f>SUM(F5:F6)</f>
        <v>136582.27848101422</v>
      </c>
      <c r="H7" s="22"/>
      <c r="I7">
        <v>8</v>
      </c>
      <c r="J7">
        <v>54312.5</v>
      </c>
      <c r="K7" s="24">
        <v>75050</v>
      </c>
      <c r="L7" s="24">
        <v>95787.5</v>
      </c>
      <c r="M7" s="24">
        <v>116525</v>
      </c>
      <c r="N7">
        <v>137262.5</v>
      </c>
    </row>
    <row r="8" spans="2:14" x14ac:dyDescent="0.3">
      <c r="B8" t="s">
        <v>23</v>
      </c>
      <c r="C8" s="17">
        <v>10000</v>
      </c>
      <c r="E8" t="s">
        <v>23</v>
      </c>
      <c r="F8" s="3">
        <f>-C8</f>
        <v>-10000</v>
      </c>
      <c r="H8" s="22"/>
      <c r="I8">
        <f>I7+1</f>
        <v>9</v>
      </c>
      <c r="J8">
        <v>66162.5</v>
      </c>
      <c r="K8">
        <v>90850</v>
      </c>
      <c r="L8">
        <v>115537.5</v>
      </c>
      <c r="M8">
        <v>140225</v>
      </c>
      <c r="N8">
        <v>164912.5</v>
      </c>
    </row>
    <row r="9" spans="2:14" x14ac:dyDescent="0.3">
      <c r="B9" t="s">
        <v>24</v>
      </c>
      <c r="C9" s="13">
        <v>0.21</v>
      </c>
      <c r="E9" s="15" t="s">
        <v>25</v>
      </c>
      <c r="F9" s="16">
        <f>SUM(F7:F8)</f>
        <v>126582.27848101422</v>
      </c>
      <c r="H9" s="22"/>
      <c r="I9">
        <f>I8+1</f>
        <v>10</v>
      </c>
      <c r="J9">
        <v>78012.5</v>
      </c>
      <c r="K9">
        <v>106650</v>
      </c>
      <c r="L9">
        <v>135287.5</v>
      </c>
      <c r="M9">
        <v>163925</v>
      </c>
      <c r="N9">
        <v>192562.5</v>
      </c>
    </row>
    <row r="10" spans="2:14" x14ac:dyDescent="0.3">
      <c r="E10" t="s">
        <v>8</v>
      </c>
      <c r="F10" s="14">
        <f>IF(F9&lt;=0,"0",-C9*F9)</f>
        <v>-26582.278481012985</v>
      </c>
    </row>
    <row r="11" spans="2:14" x14ac:dyDescent="0.3">
      <c r="E11" s="7" t="s">
        <v>10</v>
      </c>
      <c r="F11" s="8">
        <f>SUM(F9:F10)</f>
        <v>100000.00000000124</v>
      </c>
    </row>
  </sheetData>
  <mergeCells count="6">
    <mergeCell ref="J3:N3"/>
    <mergeCell ref="B4:C4"/>
    <mergeCell ref="E4:F4"/>
    <mergeCell ref="B2:F2"/>
    <mergeCell ref="H5:H9"/>
    <mergeCell ref="H2:N2"/>
  </mergeCells>
  <pageMargins left="0.7" right="0.7" top="0.75" bottom="0.75" header="0.3" footer="0.3"/>
  <ignoredErrors>
    <ignoredError sqref="F8 F10" formula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509C49-B9BD-B54B-BED3-D93AFB993CBC}">
  <dimension ref="B2:H16"/>
  <sheetViews>
    <sheetView showGridLines="0" tabSelected="1" topLeftCell="A2" zoomScale="140" zoomScaleNormal="140" workbookViewId="0">
      <selection activeCell="C8" sqref="C8"/>
    </sheetView>
  </sheetViews>
  <sheetFormatPr defaultColWidth="11" defaultRowHeight="15.6" x14ac:dyDescent="0.3"/>
  <cols>
    <col min="2" max="2" width="21.59765625" bestFit="1" customWidth="1"/>
  </cols>
  <sheetData>
    <row r="2" spans="2:8" x14ac:dyDescent="0.3">
      <c r="B2" s="20" t="s">
        <v>0</v>
      </c>
      <c r="C2" s="20"/>
      <c r="D2" s="20"/>
      <c r="E2" s="20"/>
    </row>
    <row r="3" spans="2:8" x14ac:dyDescent="0.3">
      <c r="B3" s="9" t="s">
        <v>4</v>
      </c>
      <c r="C3" s="25">
        <v>44562</v>
      </c>
      <c r="D3" s="25">
        <f>EDATE(C3,12)</f>
        <v>44927</v>
      </c>
      <c r="E3" s="25">
        <f>EDATE(D3,12)</f>
        <v>45292</v>
      </c>
    </row>
    <row r="4" spans="2:8" x14ac:dyDescent="0.3">
      <c r="B4" t="s">
        <v>9</v>
      </c>
      <c r="C4" s="3">
        <f>CHOOSE($C$7,C9,C10,C11)</f>
        <v>12500</v>
      </c>
      <c r="D4" s="3">
        <f t="shared" ref="D4:E4" si="0">CHOOSE($C$7,D9,D10,D11)</f>
        <v>13000</v>
      </c>
      <c r="E4" s="3">
        <f t="shared" si="0"/>
        <v>13250</v>
      </c>
    </row>
    <row r="5" spans="2:8" x14ac:dyDescent="0.3">
      <c r="B5" t="s">
        <v>12</v>
      </c>
      <c r="C5" s="3">
        <f>CHOOSE($C$7,C14,C15,C16)</f>
        <v>-22500</v>
      </c>
      <c r="D5" s="3">
        <f t="shared" ref="D5:E5" si="1">CHOOSE($C$7,D14,D15,D16)</f>
        <v>-30000</v>
      </c>
      <c r="E5" s="3">
        <f t="shared" si="1"/>
        <v>-45000</v>
      </c>
    </row>
    <row r="6" spans="2:8" x14ac:dyDescent="0.3">
      <c r="B6" s="7" t="s">
        <v>10</v>
      </c>
      <c r="C6" s="26">
        <f>C4-C5</f>
        <v>35000</v>
      </c>
      <c r="D6" s="26">
        <f t="shared" ref="D6:E6" si="2">D4-D5</f>
        <v>43000</v>
      </c>
      <c r="E6" s="26">
        <f t="shared" si="2"/>
        <v>58250</v>
      </c>
    </row>
    <row r="7" spans="2:8" x14ac:dyDescent="0.3">
      <c r="B7" t="s">
        <v>31</v>
      </c>
      <c r="C7" s="27">
        <v>3</v>
      </c>
    </row>
    <row r="8" spans="2:8" x14ac:dyDescent="0.3">
      <c r="B8" s="10" t="s">
        <v>11</v>
      </c>
      <c r="C8" s="6"/>
      <c r="D8" s="6"/>
      <c r="E8" s="6"/>
    </row>
    <row r="9" spans="2:8" x14ac:dyDescent="0.3">
      <c r="B9" s="5" t="s">
        <v>14</v>
      </c>
      <c r="C9" s="11">
        <v>50000</v>
      </c>
      <c r="D9" s="11">
        <v>125000</v>
      </c>
      <c r="E9" s="11">
        <v>250000</v>
      </c>
      <c r="F9" s="19"/>
      <c r="G9" s="19"/>
      <c r="H9" s="19"/>
    </row>
    <row r="10" spans="2:8" x14ac:dyDescent="0.3">
      <c r="B10" s="5" t="s">
        <v>15</v>
      </c>
      <c r="C10" s="11">
        <v>25000</v>
      </c>
      <c r="D10" s="11">
        <v>37500</v>
      </c>
      <c r="E10" s="11">
        <v>50000</v>
      </c>
      <c r="F10" s="19"/>
      <c r="G10" s="19"/>
      <c r="H10" s="19"/>
    </row>
    <row r="11" spans="2:8" x14ac:dyDescent="0.3">
      <c r="B11" s="5" t="s">
        <v>16</v>
      </c>
      <c r="C11" s="11">
        <v>12500</v>
      </c>
      <c r="D11" s="11">
        <v>13000</v>
      </c>
      <c r="E11" s="11">
        <v>13250</v>
      </c>
      <c r="F11" s="19"/>
      <c r="G11" s="19"/>
      <c r="H11" s="19"/>
    </row>
    <row r="12" spans="2:8" x14ac:dyDescent="0.3">
      <c r="B12" s="4"/>
      <c r="C12" s="12"/>
      <c r="D12" s="12"/>
      <c r="E12" s="12"/>
    </row>
    <row r="13" spans="2:8" x14ac:dyDescent="0.3">
      <c r="B13" s="10" t="s">
        <v>13</v>
      </c>
      <c r="C13" s="12"/>
      <c r="D13" s="12"/>
      <c r="E13" s="12"/>
    </row>
    <row r="14" spans="2:8" x14ac:dyDescent="0.3">
      <c r="B14" s="5" t="s">
        <v>14</v>
      </c>
      <c r="C14" s="11">
        <v>-5000</v>
      </c>
      <c r="D14" s="11">
        <v>-12500</v>
      </c>
      <c r="E14" s="11">
        <v>-25000</v>
      </c>
      <c r="F14" s="19"/>
      <c r="G14" s="19"/>
      <c r="H14" s="19"/>
    </row>
    <row r="15" spans="2:8" x14ac:dyDescent="0.3">
      <c r="B15" s="5" t="s">
        <v>15</v>
      </c>
      <c r="C15" s="11">
        <v>-16000</v>
      </c>
      <c r="D15" s="11">
        <v>-25000</v>
      </c>
      <c r="E15" s="11">
        <v>-37500</v>
      </c>
      <c r="F15" s="19"/>
      <c r="G15" s="19"/>
      <c r="H15" s="19"/>
    </row>
    <row r="16" spans="2:8" x14ac:dyDescent="0.3">
      <c r="B16" s="5" t="s">
        <v>16</v>
      </c>
      <c r="C16" s="11">
        <v>-22500</v>
      </c>
      <c r="D16" s="11">
        <v>-30000</v>
      </c>
      <c r="E16" s="11">
        <v>-45000</v>
      </c>
      <c r="F16" s="19"/>
      <c r="G16" s="19"/>
      <c r="H16" s="19"/>
    </row>
  </sheetData>
  <mergeCells count="1">
    <mergeCell ref="B2:E2"/>
  </mergeCells>
  <dataValidations count="1">
    <dataValidation type="whole" allowBlank="1" showInputMessage="1" showErrorMessage="1" errorTitle="Wrong input" error="Please choose from 1-3" promptTitle="Choose Scenario" prompt="1. Best Case_x000a_2. Base Case_x000a_3. Worst Case" sqref="C7" xr:uid="{BA78C37D-FEC8-44BD-A84B-1B8D3E783ED9}">
      <formula1>1</formula1>
      <formula2>3</formula2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Goal Seek</vt:lpstr>
      <vt:lpstr>Sensitivity</vt:lpstr>
      <vt:lpstr>Scenario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Efaz Hossain</cp:lastModifiedBy>
  <dcterms:created xsi:type="dcterms:W3CDTF">2022-02-16T09:29:36Z</dcterms:created>
  <dcterms:modified xsi:type="dcterms:W3CDTF">2023-05-03T20:46:31Z</dcterms:modified>
</cp:coreProperties>
</file>